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5195" windowHeight="81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Q79" i="1" l="1"/>
  <c r="O79" i="1"/>
  <c r="N79" i="1"/>
  <c r="M79" i="1"/>
  <c r="L79" i="1"/>
  <c r="K79" i="1"/>
  <c r="J79" i="1"/>
  <c r="I79" i="1"/>
  <c r="H79" i="1"/>
  <c r="G79" i="1"/>
  <c r="F79" i="1"/>
  <c r="E79" i="1"/>
  <c r="D37" i="1"/>
  <c r="J37" i="1"/>
  <c r="D79" i="1"/>
  <c r="D78" i="1"/>
  <c r="D73" i="1"/>
  <c r="P73" i="1"/>
  <c r="D72" i="1"/>
  <c r="O72" i="1"/>
  <c r="P71" i="1"/>
  <c r="D71" i="1" s="1"/>
  <c r="D69" i="1"/>
  <c r="G69" i="1"/>
  <c r="D65" i="1"/>
  <c r="P65" i="1"/>
  <c r="D64" i="1"/>
  <c r="O64" i="1"/>
  <c r="D62" i="1"/>
  <c r="P62" i="1"/>
  <c r="D60" i="1"/>
  <c r="P60" i="1"/>
  <c r="O58" i="1"/>
  <c r="N58" i="1"/>
  <c r="D56" i="1"/>
  <c r="P56" i="1"/>
  <c r="O56" i="1"/>
  <c r="N56" i="1"/>
  <c r="D54" i="1"/>
  <c r="N54" i="1"/>
  <c r="D53" i="1"/>
  <c r="M53" i="1"/>
  <c r="D51" i="1"/>
  <c r="M51" i="1"/>
  <c r="D49" i="1"/>
  <c r="L49" i="1"/>
  <c r="K49" i="1"/>
  <c r="D47" i="1"/>
  <c r="L47" i="1"/>
  <c r="D45" i="1"/>
  <c r="K45" i="1"/>
  <c r="D43" i="1"/>
  <c r="K43" i="1"/>
  <c r="D41" i="1"/>
  <c r="K41" i="1"/>
  <c r="D39" i="1"/>
  <c r="K39" i="1"/>
  <c r="D35" i="1"/>
  <c r="I35" i="1"/>
  <c r="D34" i="1"/>
  <c r="J34" i="1"/>
  <c r="D33" i="1"/>
  <c r="H33" i="1"/>
  <c r="D32" i="1"/>
  <c r="I32" i="1"/>
  <c r="D31" i="1"/>
  <c r="H31" i="1"/>
  <c r="D30" i="1"/>
  <c r="I30" i="1"/>
  <c r="D29" i="1"/>
  <c r="I29" i="1"/>
  <c r="D27" i="1"/>
  <c r="H27" i="1"/>
  <c r="D25" i="1"/>
  <c r="H25" i="1"/>
  <c r="D23" i="1"/>
  <c r="G23" i="1"/>
  <c r="D21" i="1"/>
  <c r="G21" i="1"/>
  <c r="D19" i="1"/>
  <c r="G19" i="1"/>
  <c r="D18" i="1"/>
  <c r="G18" i="1"/>
  <c r="D17" i="1"/>
  <c r="F17" i="1"/>
  <c r="D16" i="1"/>
  <c r="F16" i="1"/>
  <c r="D14" i="1"/>
  <c r="F14" i="1"/>
  <c r="D12" i="1"/>
  <c r="E12" i="1"/>
  <c r="D10" i="1"/>
  <c r="E10" i="1"/>
  <c r="D8" i="1"/>
  <c r="E8" i="1"/>
  <c r="D6" i="1"/>
  <c r="E6" i="1"/>
  <c r="D77" i="1"/>
  <c r="C97" i="1"/>
  <c r="Q76" i="1"/>
  <c r="D88" i="1"/>
</calcChain>
</file>

<file path=xl/sharedStrings.xml><?xml version="1.0" encoding="utf-8"?>
<sst xmlns="http://schemas.openxmlformats.org/spreadsheetml/2006/main" count="103" uniqueCount="60">
  <si>
    <t>2.2. Плановый объем организации и проведения мероприятий( в стоимостных показателях)</t>
  </si>
  <si>
    <t>№ п.п</t>
  </si>
  <si>
    <t>Наименование мероприятия</t>
  </si>
  <si>
    <t>Ед.изм.</t>
  </si>
  <si>
    <t>Фин.затр.на единицу услуги,руб.</t>
  </si>
  <si>
    <t xml:space="preserve">                                                      Объем оказания услуг по месяцам</t>
  </si>
  <si>
    <t>Новогодние посиделки для молодых семей</t>
  </si>
  <si>
    <t>Новогодний вечер отдыха для трудных подростков .</t>
  </si>
  <si>
    <t>"С Рождеством"-рождественские колядки.</t>
  </si>
  <si>
    <t>Первенство по лыжам среди молодёжи и подростков  2013г "Лыжня Хорлово"</t>
  </si>
  <si>
    <t>Круглый стол с подростками "Я и закон"</t>
  </si>
  <si>
    <t>Конкурс среди молодых семей "7+Я"</t>
  </si>
  <si>
    <t>1-й этап Всероссийской юношеской игры "Зарница"</t>
  </si>
  <si>
    <t>Акция - поздравь ветерана</t>
  </si>
  <si>
    <t>Акция - "Георгиевская лента"</t>
  </si>
  <si>
    <t>Все профессии хороши - выбирай любую - круглый стол по профориентации молодёжи и подростков</t>
  </si>
  <si>
    <t>Эстафета Победы</t>
  </si>
  <si>
    <t>Развлекательная программа,посвященная Дню защиты детей</t>
  </si>
  <si>
    <t>Экологическая акция "Озёрам Хорлово - чистые берега"</t>
  </si>
  <si>
    <t>Молодёжные акции посвященные Дню независимости России.</t>
  </si>
  <si>
    <t>Организация работы летнего трудового лагеря</t>
  </si>
  <si>
    <t xml:space="preserve">Праздники посёлков </t>
  </si>
  <si>
    <t>Экскурсии в школу ремёсел и в музей пастилы</t>
  </si>
  <si>
    <t>Первый раз в первый класс - программа посвящения в первокласники</t>
  </si>
  <si>
    <t>Тренинг "Конфликты- контакты" для подростков</t>
  </si>
  <si>
    <t xml:space="preserve"> Фестиваль молодёжного творчества "Да- мечте 2013"</t>
  </si>
  <si>
    <t>Областной конкурс специалистов сферы молодёжной политики</t>
  </si>
  <si>
    <t>Изготовление и разработка социальной рекламы в сфере молодёжной  политики</t>
  </si>
  <si>
    <t>Фестиваль работающей молодёжи</t>
  </si>
  <si>
    <t>Конкурс среди подростков и молодёжи "Мистер Сила" клубный турнир по гирям и штанге</t>
  </si>
  <si>
    <t>Изготовление информационных материалов о деятельности клуба, программ, буклетов</t>
  </si>
  <si>
    <t xml:space="preserve">Тренинг- игра на сплочение подростков </t>
  </si>
  <si>
    <t>Торжественный вечер посвящённый Дню конституции и вручению паспортов</t>
  </si>
  <si>
    <t>Клубный турнир по компьютерным играм</t>
  </si>
  <si>
    <t>Вечер отдыха для волонтёров и подведение итогов за год</t>
  </si>
  <si>
    <t>Подготовка и выпуск газеты наша жизнь</t>
  </si>
  <si>
    <t xml:space="preserve">Свободное посещение </t>
  </si>
  <si>
    <t>Итого  по работе с молодёжью (мероприятия)</t>
  </si>
  <si>
    <t>работа с молодёжью</t>
  </si>
  <si>
    <t>руб</t>
  </si>
  <si>
    <t xml:space="preserve"> </t>
  </si>
  <si>
    <t>Клубный турнир по настольным играм</t>
  </si>
  <si>
    <t>Игровая программа для подростков "Сильные,ловкие,смелые", посвящённая дню защитника Отечества</t>
  </si>
  <si>
    <t>"Служу Отечеству" тестирование среди допризывной молодежи о службе в армии</t>
  </si>
  <si>
    <t>Широкая Масленица-массовые молодёжные гуляния</t>
  </si>
  <si>
    <t>Мисс "Весна"-конкурс среди девушек</t>
  </si>
  <si>
    <t>Праздник двора</t>
  </si>
  <si>
    <t>Уличные гуляния в парке посвященное Дню молодежи</t>
  </si>
  <si>
    <t>Турпоход с молодыми семьями</t>
  </si>
  <si>
    <t>Экскурсии в  музей  ВОВ г.Москвы</t>
  </si>
  <si>
    <t>Единый день здоровья</t>
  </si>
  <si>
    <t>Творческий  конкурс молодёжный журналистики в рамках фесттиваля молодёжной журналистики</t>
  </si>
  <si>
    <t>5-й Открытый турнир по футболу среди подростков и молодёжи</t>
  </si>
  <si>
    <t xml:space="preserve">: </t>
  </si>
  <si>
    <t>Мероприятия ст.226 + ст.290 = 485100 руб</t>
  </si>
  <si>
    <t>В т.ч. Выпуск газеты - 97063,00</t>
  </si>
  <si>
    <t>485100 - 97063 = 388037 руб.</t>
  </si>
  <si>
    <t xml:space="preserve">388037 : 14748 = </t>
  </si>
  <si>
    <t>14748 это  - 25548 - 10800( газета кол-во экз.)</t>
  </si>
  <si>
    <t>Тариф из расчета 26,31  руб.на человека в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</si>
</sst>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" fontId="0" fillId="0" borderId="0" xfId="0" applyNumberFormat="1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0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 wrapText="1"/>
    </xf>
    <xf numFmtId="1" fontId="2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9"/>
  <sheetViews>
    <sheetView tabSelected="1" topLeftCell="A67" workbookViewId="0">
      <selection activeCell="I82" sqref="I82"/>
    </sheetView>
  </sheetViews>
  <sheetFormatPr defaultRowHeight="15" x14ac:dyDescent="0.25"/>
  <cols>
    <col min="1" max="1" width="4.42578125" customWidth="1"/>
    <col min="2" max="2" width="23.28515625" customWidth="1"/>
    <col min="3" max="3" width="7.42578125" customWidth="1"/>
    <col min="4" max="4" width="11.28515625" customWidth="1"/>
    <col min="5" max="5" width="12.7109375" customWidth="1"/>
    <col min="6" max="6" width="6.140625" customWidth="1"/>
    <col min="7" max="7" width="8.140625" customWidth="1"/>
    <col min="8" max="8" width="6.7109375" customWidth="1"/>
    <col min="9" max="9" width="7.7109375" customWidth="1"/>
    <col min="10" max="10" width="6.85546875" customWidth="1"/>
    <col min="11" max="12" width="7.85546875" customWidth="1"/>
    <col min="13" max="13" width="6.5703125" customWidth="1"/>
    <col min="14" max="14" width="6.140625" customWidth="1"/>
    <col min="15" max="15" width="6.5703125" customWidth="1"/>
    <col min="16" max="16" width="6.140625" customWidth="1"/>
  </cols>
  <sheetData>
    <row r="1" spans="1:18" x14ac:dyDescent="0.25">
      <c r="A1" s="16" t="s">
        <v>0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8" x14ac:dyDescent="0.25">
      <c r="A2" s="37" t="s">
        <v>59</v>
      </c>
      <c r="B2" s="37"/>
      <c r="C2" s="37"/>
      <c r="D2" s="37"/>
      <c r="E2" s="37"/>
      <c r="F2" s="37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8" x14ac:dyDescent="0.25">
      <c r="A3" s="38" t="s">
        <v>1</v>
      </c>
      <c r="B3" s="40" t="s">
        <v>2</v>
      </c>
      <c r="C3" s="42" t="s">
        <v>3</v>
      </c>
      <c r="D3" s="44" t="s">
        <v>4</v>
      </c>
      <c r="E3" s="46" t="s">
        <v>5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</row>
    <row r="4" spans="1:18" x14ac:dyDescent="0.25">
      <c r="A4" s="39"/>
      <c r="B4" s="41"/>
      <c r="C4" s="43"/>
      <c r="D4" s="45"/>
      <c r="E4" s="20">
        <v>1</v>
      </c>
      <c r="F4" s="21">
        <v>2</v>
      </c>
      <c r="G4" s="21">
        <v>3</v>
      </c>
      <c r="H4" s="21">
        <v>4</v>
      </c>
      <c r="I4" s="21">
        <v>5</v>
      </c>
      <c r="J4" s="21">
        <v>6</v>
      </c>
      <c r="K4" s="21">
        <v>7</v>
      </c>
      <c r="L4" s="21">
        <v>8</v>
      </c>
      <c r="M4" s="21">
        <v>9</v>
      </c>
      <c r="N4" s="21">
        <v>10</v>
      </c>
      <c r="O4" s="21">
        <v>11</v>
      </c>
      <c r="P4" s="21">
        <v>12</v>
      </c>
    </row>
    <row r="5" spans="1:18" x14ac:dyDescent="0.25">
      <c r="A5" s="1"/>
      <c r="B5" s="1"/>
      <c r="C5" s="1"/>
      <c r="D5" s="1"/>
      <c r="E5" s="1"/>
      <c r="F5" s="1"/>
      <c r="G5" s="1" t="s">
        <v>38</v>
      </c>
      <c r="H5" s="1"/>
      <c r="I5" s="1"/>
      <c r="J5" s="1"/>
      <c r="K5" s="1"/>
      <c r="L5" s="1"/>
      <c r="M5" s="1"/>
      <c r="N5" s="1"/>
      <c r="O5" s="1"/>
      <c r="P5" s="1"/>
    </row>
    <row r="6" spans="1:18" x14ac:dyDescent="0.25">
      <c r="A6" s="50">
        <v>1</v>
      </c>
      <c r="B6" s="51" t="s">
        <v>6</v>
      </c>
      <c r="C6" s="50" t="s">
        <v>39</v>
      </c>
      <c r="D6" s="49">
        <f>E6</f>
        <v>789.33482506102519</v>
      </c>
      <c r="E6" s="49">
        <f>Q6*R6</f>
        <v>789.33482506102519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>
        <v>30</v>
      </c>
      <c r="R6">
        <v>26.311160835367506</v>
      </c>
    </row>
    <row r="7" spans="1:18" ht="20.45" customHeight="1" x14ac:dyDescent="0.25">
      <c r="A7" s="50"/>
      <c r="B7" s="51"/>
      <c r="C7" s="50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</row>
    <row r="8" spans="1:18" ht="15" customHeight="1" x14ac:dyDescent="0.25">
      <c r="A8" s="50">
        <v>2</v>
      </c>
      <c r="B8" s="51" t="s">
        <v>7</v>
      </c>
      <c r="C8" s="50" t="s">
        <v>39</v>
      </c>
      <c r="D8" s="52">
        <f>E8</f>
        <v>526.22321670735016</v>
      </c>
      <c r="E8" s="49">
        <f>Q8*R8</f>
        <v>526.22321670735016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>
        <v>20</v>
      </c>
      <c r="R8">
        <v>26.311160835367506</v>
      </c>
    </row>
    <row r="9" spans="1:18" ht="24.6" customHeight="1" x14ac:dyDescent="0.25">
      <c r="A9" s="50"/>
      <c r="B9" s="51"/>
      <c r="C9" s="50"/>
      <c r="D9" s="53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</row>
    <row r="10" spans="1:18" ht="15" customHeight="1" x14ac:dyDescent="0.25">
      <c r="A10" s="50">
        <v>3</v>
      </c>
      <c r="B10" s="51" t="s">
        <v>8</v>
      </c>
      <c r="C10" s="50" t="s">
        <v>39</v>
      </c>
      <c r="D10" s="49">
        <f>E10</f>
        <v>1052.4464334147003</v>
      </c>
      <c r="E10" s="49">
        <f>Q10*R10</f>
        <v>1052.4464334147003</v>
      </c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>
        <v>40</v>
      </c>
      <c r="R10">
        <v>26.311160835367506</v>
      </c>
    </row>
    <row r="11" spans="1:18" ht="22.9" customHeight="1" x14ac:dyDescent="0.25">
      <c r="A11" s="50"/>
      <c r="B11" s="51"/>
      <c r="C11" s="5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</row>
    <row r="12" spans="1:18" ht="15" customHeight="1" x14ac:dyDescent="0.25">
      <c r="A12" s="50">
        <v>4</v>
      </c>
      <c r="B12" s="54" t="s">
        <v>41</v>
      </c>
      <c r="C12" s="50" t="s">
        <v>39</v>
      </c>
      <c r="D12" s="49">
        <f>E12</f>
        <v>841.95714673176019</v>
      </c>
      <c r="E12" s="49">
        <f>Q12*R12</f>
        <v>841.95714673176019</v>
      </c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>
        <v>32</v>
      </c>
      <c r="R12">
        <v>26.311160835367506</v>
      </c>
    </row>
    <row r="13" spans="1:18" ht="34.9" customHeight="1" x14ac:dyDescent="0.25">
      <c r="A13" s="50"/>
      <c r="B13" s="54"/>
      <c r="C13" s="50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8" ht="15" customHeight="1" x14ac:dyDescent="0.25">
      <c r="A14" s="50">
        <v>5</v>
      </c>
      <c r="B14" s="51" t="s">
        <v>9</v>
      </c>
      <c r="C14" s="50" t="s">
        <v>39</v>
      </c>
      <c r="D14" s="49">
        <f>F14</f>
        <v>4472.8973420124757</v>
      </c>
      <c r="E14" s="49"/>
      <c r="F14" s="49">
        <f>Q14*R14</f>
        <v>4472.8973420124757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>
        <v>170</v>
      </c>
      <c r="R14">
        <v>26.311160835367506</v>
      </c>
    </row>
    <row r="15" spans="1:18" ht="37.5" customHeight="1" x14ac:dyDescent="0.25">
      <c r="A15" s="50"/>
      <c r="B15" s="51"/>
      <c r="C15" s="50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</row>
    <row r="16" spans="1:18" ht="63.75" customHeight="1" x14ac:dyDescent="0.25">
      <c r="A16" s="2">
        <v>6</v>
      </c>
      <c r="B16" s="24" t="s">
        <v>42</v>
      </c>
      <c r="C16" s="4" t="s">
        <v>39</v>
      </c>
      <c r="D16" s="11">
        <f>F16</f>
        <v>1578.6696501220504</v>
      </c>
      <c r="E16" s="11"/>
      <c r="F16" s="13">
        <f>Q16*R16</f>
        <v>1578.6696501220504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>
        <v>60</v>
      </c>
      <c r="R16">
        <v>26.311160835367506</v>
      </c>
    </row>
    <row r="17" spans="1:18" ht="53.25" customHeight="1" x14ac:dyDescent="0.25">
      <c r="A17" s="2">
        <v>7</v>
      </c>
      <c r="B17" s="24" t="s">
        <v>43</v>
      </c>
      <c r="C17" s="4" t="s">
        <v>39</v>
      </c>
      <c r="D17" s="11">
        <f>F17</f>
        <v>1315.5580417683752</v>
      </c>
      <c r="E17" s="11"/>
      <c r="F17" s="13">
        <f>Q17*R17</f>
        <v>1315.5580417683752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>
        <v>50</v>
      </c>
      <c r="R17">
        <v>26.311160835367506</v>
      </c>
    </row>
    <row r="18" spans="1:18" ht="53.25" customHeight="1" x14ac:dyDescent="0.25">
      <c r="A18" s="25">
        <v>8</v>
      </c>
      <c r="B18" s="30" t="s">
        <v>51</v>
      </c>
      <c r="C18" s="25" t="s">
        <v>39</v>
      </c>
      <c r="D18" s="27">
        <f>G18</f>
        <v>789.33482506102519</v>
      </c>
      <c r="E18" s="27"/>
      <c r="F18" s="27"/>
      <c r="G18" s="27">
        <f>Q18*R18</f>
        <v>789.33482506102519</v>
      </c>
      <c r="H18" s="27"/>
      <c r="I18" s="27"/>
      <c r="J18" s="27"/>
      <c r="K18" s="27"/>
      <c r="L18" s="27"/>
      <c r="M18" s="27"/>
      <c r="N18" s="27"/>
      <c r="O18" s="27"/>
      <c r="P18" s="27"/>
      <c r="Q18">
        <v>30</v>
      </c>
      <c r="R18">
        <v>26.311160835367506</v>
      </c>
    </row>
    <row r="19" spans="1:18" ht="15" customHeight="1" x14ac:dyDescent="0.25">
      <c r="A19" s="50">
        <v>9</v>
      </c>
      <c r="B19" s="55" t="s">
        <v>44</v>
      </c>
      <c r="C19" s="50" t="s">
        <v>39</v>
      </c>
      <c r="D19" s="49">
        <f>G19</f>
        <v>6498.8567263357736</v>
      </c>
      <c r="E19" s="49"/>
      <c r="F19" s="49"/>
      <c r="G19" s="49">
        <f>Q19*R19</f>
        <v>6498.8567263357736</v>
      </c>
      <c r="H19" s="49"/>
      <c r="I19" s="49"/>
      <c r="J19" s="49"/>
      <c r="K19" s="49"/>
      <c r="L19" s="49"/>
      <c r="M19" s="49"/>
      <c r="N19" s="49"/>
      <c r="O19" s="49"/>
      <c r="P19" s="49"/>
      <c r="Q19">
        <v>247</v>
      </c>
      <c r="R19">
        <v>26.311160835367506</v>
      </c>
    </row>
    <row r="20" spans="1:18" ht="24" customHeight="1" x14ac:dyDescent="0.25">
      <c r="A20" s="50"/>
      <c r="B20" s="55"/>
      <c r="C20" s="50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</row>
    <row r="21" spans="1:18" ht="15" customHeight="1" x14ac:dyDescent="0.25">
      <c r="A21" s="50">
        <v>10</v>
      </c>
      <c r="B21" s="55" t="s">
        <v>45</v>
      </c>
      <c r="C21" s="50" t="s">
        <v>39</v>
      </c>
      <c r="D21" s="49">
        <f>G21</f>
        <v>1315.5580417683752</v>
      </c>
      <c r="E21" s="49"/>
      <c r="F21" s="49"/>
      <c r="G21" s="49">
        <f>Q21*R21</f>
        <v>1315.5580417683752</v>
      </c>
      <c r="H21" s="49"/>
      <c r="I21" s="49"/>
      <c r="J21" s="49"/>
      <c r="K21" s="49"/>
      <c r="L21" s="49"/>
      <c r="M21" s="49"/>
      <c r="N21" s="49"/>
      <c r="O21" s="49"/>
      <c r="P21" s="49"/>
      <c r="Q21">
        <v>50</v>
      </c>
      <c r="R21">
        <v>26.311160835367506</v>
      </c>
    </row>
    <row r="22" spans="1:18" ht="23.25" customHeight="1" x14ac:dyDescent="0.25">
      <c r="A22" s="50"/>
      <c r="B22" s="55"/>
      <c r="C22" s="50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</row>
    <row r="23" spans="1:18" ht="15" customHeight="1" x14ac:dyDescent="0.25">
      <c r="A23" s="50">
        <v>11</v>
      </c>
      <c r="B23" s="51" t="s">
        <v>10</v>
      </c>
      <c r="C23" s="50" t="s">
        <v>39</v>
      </c>
      <c r="D23" s="49">
        <f>G23</f>
        <v>657.77902088418762</v>
      </c>
      <c r="E23" s="56"/>
      <c r="F23" s="56"/>
      <c r="G23" s="49">
        <f>Q23*R23</f>
        <v>657.77902088418762</v>
      </c>
      <c r="H23" s="56"/>
      <c r="I23" s="56"/>
      <c r="J23" s="56"/>
      <c r="K23" s="56"/>
      <c r="L23" s="49"/>
      <c r="M23" s="56"/>
      <c r="N23" s="56"/>
      <c r="O23" s="56"/>
      <c r="P23" s="56"/>
      <c r="Q23">
        <v>25</v>
      </c>
      <c r="R23">
        <v>26.311160835367506</v>
      </c>
    </row>
    <row r="24" spans="1:18" ht="30" customHeight="1" x14ac:dyDescent="0.25">
      <c r="A24" s="50"/>
      <c r="B24" s="51"/>
      <c r="C24" s="50"/>
      <c r="D24" s="49"/>
      <c r="E24" s="56"/>
      <c r="F24" s="56"/>
      <c r="G24" s="49"/>
      <c r="H24" s="56"/>
      <c r="I24" s="56"/>
      <c r="J24" s="56"/>
      <c r="K24" s="56"/>
      <c r="L24" s="49"/>
      <c r="M24" s="56"/>
      <c r="N24" s="56"/>
      <c r="O24" s="56"/>
      <c r="P24" s="56"/>
    </row>
    <row r="25" spans="1:18" ht="15" customHeight="1" x14ac:dyDescent="0.25">
      <c r="A25" s="50">
        <v>12</v>
      </c>
      <c r="B25" s="51" t="s">
        <v>11</v>
      </c>
      <c r="C25" s="50" t="s">
        <v>39</v>
      </c>
      <c r="D25" s="49">
        <f>H25</f>
        <v>7893.3482506102519</v>
      </c>
      <c r="E25" s="56"/>
      <c r="F25" s="56"/>
      <c r="G25" s="49"/>
      <c r="H25" s="49">
        <f>Q25*R25</f>
        <v>7893.3482506102519</v>
      </c>
      <c r="I25" s="56"/>
      <c r="J25" s="56"/>
      <c r="K25" s="56"/>
      <c r="L25" s="49"/>
      <c r="M25" s="56"/>
      <c r="N25" s="56"/>
      <c r="O25" s="56"/>
      <c r="P25" s="56"/>
      <c r="Q25">
        <v>300</v>
      </c>
      <c r="R25">
        <v>26.311160835367506</v>
      </c>
    </row>
    <row r="26" spans="1:18" ht="24" customHeight="1" x14ac:dyDescent="0.25">
      <c r="A26" s="50"/>
      <c r="B26" s="51"/>
      <c r="C26" s="50"/>
      <c r="D26" s="49"/>
      <c r="E26" s="56"/>
      <c r="F26" s="56"/>
      <c r="G26" s="49"/>
      <c r="H26" s="49"/>
      <c r="I26" s="56"/>
      <c r="J26" s="56"/>
      <c r="K26" s="56"/>
      <c r="L26" s="49"/>
      <c r="M26" s="56"/>
      <c r="N26" s="56"/>
      <c r="O26" s="56"/>
      <c r="P26" s="56"/>
    </row>
    <row r="27" spans="1:18" ht="15" customHeight="1" x14ac:dyDescent="0.25">
      <c r="A27" s="50">
        <v>13</v>
      </c>
      <c r="B27" s="51" t="s">
        <v>12</v>
      </c>
      <c r="C27" s="50" t="s">
        <v>39</v>
      </c>
      <c r="D27" s="49">
        <f>H27</f>
        <v>789.33482506102519</v>
      </c>
      <c r="E27" s="56"/>
      <c r="F27" s="56"/>
      <c r="G27" s="49"/>
      <c r="H27" s="49">
        <f>Q27*R27</f>
        <v>789.33482506102519</v>
      </c>
      <c r="I27" s="56"/>
      <c r="J27" s="56"/>
      <c r="K27" s="56"/>
      <c r="L27" s="49"/>
      <c r="M27" s="56"/>
      <c r="N27" s="56"/>
      <c r="O27" s="56"/>
      <c r="P27" s="56"/>
      <c r="Q27">
        <v>30</v>
      </c>
      <c r="R27">
        <v>26.311160835367506</v>
      </c>
    </row>
    <row r="28" spans="1:18" ht="31.15" customHeight="1" x14ac:dyDescent="0.25">
      <c r="A28" s="50"/>
      <c r="B28" s="51"/>
      <c r="C28" s="50"/>
      <c r="D28" s="49"/>
      <c r="E28" s="56"/>
      <c r="F28" s="56"/>
      <c r="G28" s="49"/>
      <c r="H28" s="49"/>
      <c r="I28" s="56"/>
      <c r="J28" s="56"/>
      <c r="K28" s="56"/>
      <c r="L28" s="49"/>
      <c r="M28" s="56"/>
      <c r="N28" s="56"/>
      <c r="O28" s="56"/>
      <c r="P28" s="56"/>
    </row>
    <row r="29" spans="1:18" ht="30" customHeight="1" x14ac:dyDescent="0.25">
      <c r="A29" s="2">
        <v>14</v>
      </c>
      <c r="B29" s="5" t="s">
        <v>13</v>
      </c>
      <c r="C29" s="4" t="s">
        <v>39</v>
      </c>
      <c r="D29" s="11">
        <f>I29</f>
        <v>1052.4464334147003</v>
      </c>
      <c r="E29" s="10"/>
      <c r="F29" s="10"/>
      <c r="G29" s="11"/>
      <c r="H29" s="10"/>
      <c r="I29" s="13">
        <f>Q29*R29</f>
        <v>1052.4464334147003</v>
      </c>
      <c r="J29" s="10"/>
      <c r="K29" s="10"/>
      <c r="L29" s="11"/>
      <c r="M29" s="10"/>
      <c r="N29" s="10"/>
      <c r="O29" s="10"/>
      <c r="P29" s="10"/>
      <c r="Q29">
        <v>40</v>
      </c>
      <c r="R29">
        <v>26.311160835367506</v>
      </c>
    </row>
    <row r="30" spans="1:18" ht="32.450000000000003" customHeight="1" x14ac:dyDescent="0.25">
      <c r="A30" s="2">
        <v>15</v>
      </c>
      <c r="B30" s="5" t="s">
        <v>14</v>
      </c>
      <c r="C30" s="4" t="s">
        <v>39</v>
      </c>
      <c r="D30" s="11">
        <f>I30</f>
        <v>13155.580417683754</v>
      </c>
      <c r="E30" s="10"/>
      <c r="F30" s="10"/>
      <c r="G30" s="11"/>
      <c r="H30" s="10"/>
      <c r="I30" s="13">
        <f>Q30*R30</f>
        <v>13155.580417683754</v>
      </c>
      <c r="J30" s="10"/>
      <c r="K30" s="10"/>
      <c r="L30" s="10"/>
      <c r="M30" s="11"/>
      <c r="N30" s="10"/>
      <c r="O30" s="10"/>
      <c r="P30" s="10"/>
      <c r="Q30">
        <v>500</v>
      </c>
      <c r="R30">
        <v>26.311160835367506</v>
      </c>
    </row>
    <row r="31" spans="1:18" ht="64.150000000000006" customHeight="1" x14ac:dyDescent="0.25">
      <c r="A31" s="2">
        <v>16</v>
      </c>
      <c r="B31" s="5" t="s">
        <v>15</v>
      </c>
      <c r="C31" s="4" t="s">
        <v>39</v>
      </c>
      <c r="D31" s="11">
        <f>H31</f>
        <v>789.33482506102519</v>
      </c>
      <c r="E31" s="10"/>
      <c r="F31" s="10"/>
      <c r="G31" s="11"/>
      <c r="H31" s="13">
        <f>Q31*R31</f>
        <v>789.33482506102519</v>
      </c>
      <c r="I31" s="10"/>
      <c r="J31" s="10"/>
      <c r="K31" s="10"/>
      <c r="L31" s="10"/>
      <c r="M31" s="11"/>
      <c r="N31" s="10"/>
      <c r="O31" s="10"/>
      <c r="P31" s="10"/>
      <c r="Q31">
        <v>30</v>
      </c>
      <c r="R31">
        <v>26.311160835367506</v>
      </c>
    </row>
    <row r="32" spans="1:18" ht="30" customHeight="1" x14ac:dyDescent="0.25">
      <c r="A32" s="2">
        <v>17</v>
      </c>
      <c r="B32" s="5" t="s">
        <v>16</v>
      </c>
      <c r="C32" s="4" t="s">
        <v>39</v>
      </c>
      <c r="D32" s="11">
        <f>I32</f>
        <v>3157.3393002441007</v>
      </c>
      <c r="E32" s="10"/>
      <c r="F32" s="10"/>
      <c r="G32" s="11"/>
      <c r="H32" s="10"/>
      <c r="I32" s="13">
        <f>Q32*R32</f>
        <v>3157.3393002441007</v>
      </c>
      <c r="J32" s="11"/>
      <c r="K32" s="11"/>
      <c r="L32" s="11"/>
      <c r="M32" s="11"/>
      <c r="N32" s="11"/>
      <c r="O32" s="11"/>
      <c r="P32" s="11"/>
      <c r="Q32">
        <v>120</v>
      </c>
      <c r="R32">
        <v>26.311160835367506</v>
      </c>
    </row>
    <row r="33" spans="1:18" ht="51.75" customHeight="1" x14ac:dyDescent="0.25">
      <c r="A33" s="25">
        <v>18</v>
      </c>
      <c r="B33" s="29" t="s">
        <v>52</v>
      </c>
      <c r="C33" s="25" t="s">
        <v>39</v>
      </c>
      <c r="D33" s="27">
        <f>H33</f>
        <v>2894.2276918904258</v>
      </c>
      <c r="E33" s="26"/>
      <c r="F33" s="26"/>
      <c r="G33" s="27"/>
      <c r="H33" s="26">
        <f>Q33*R33</f>
        <v>2894.2276918904258</v>
      </c>
      <c r="I33" s="27"/>
      <c r="J33" s="27"/>
      <c r="K33" s="27"/>
      <c r="L33" s="27"/>
      <c r="M33" s="27"/>
      <c r="N33" s="27"/>
      <c r="O33" s="27"/>
      <c r="P33" s="27"/>
      <c r="Q33">
        <v>110</v>
      </c>
      <c r="R33">
        <v>26.311160835367506</v>
      </c>
    </row>
    <row r="34" spans="1:18" ht="55.15" customHeight="1" x14ac:dyDescent="0.25">
      <c r="A34" s="2">
        <v>19</v>
      </c>
      <c r="B34" s="5" t="s">
        <v>17</v>
      </c>
      <c r="C34" s="4" t="s">
        <v>39</v>
      </c>
      <c r="D34" s="11">
        <f>J34</f>
        <v>5262.2321670735009</v>
      </c>
      <c r="E34" s="10"/>
      <c r="F34" s="10"/>
      <c r="G34" s="11"/>
      <c r="H34" s="10"/>
      <c r="I34" s="11"/>
      <c r="J34" s="13">
        <f>Q34*R34</f>
        <v>5262.2321670735009</v>
      </c>
      <c r="K34" s="11"/>
      <c r="L34" s="11"/>
      <c r="M34" s="11"/>
      <c r="N34" s="11"/>
      <c r="O34" s="11"/>
      <c r="P34" s="11"/>
      <c r="Q34">
        <v>200</v>
      </c>
      <c r="R34">
        <v>26.311160835367506</v>
      </c>
    </row>
    <row r="35" spans="1:18" ht="15" customHeight="1" x14ac:dyDescent="0.25">
      <c r="A35" s="50">
        <v>20</v>
      </c>
      <c r="B35" s="54" t="s">
        <v>46</v>
      </c>
      <c r="C35" s="50" t="s">
        <v>39</v>
      </c>
      <c r="D35" s="49">
        <f>I35</f>
        <v>7893.3482506102519</v>
      </c>
      <c r="E35" s="57"/>
      <c r="F35" s="6"/>
      <c r="G35" s="6"/>
      <c r="H35" s="14"/>
      <c r="I35" s="49">
        <f>Q35*R35</f>
        <v>7893.3482506102519</v>
      </c>
      <c r="J35" s="52"/>
      <c r="K35" s="14"/>
      <c r="L35" s="14"/>
      <c r="M35" s="14"/>
      <c r="N35" s="14"/>
      <c r="O35" s="14"/>
      <c r="P35" s="14"/>
      <c r="Q35">
        <v>300</v>
      </c>
      <c r="R35">
        <v>26.311160835367506</v>
      </c>
    </row>
    <row r="36" spans="1:18" ht="19.5" customHeight="1" x14ac:dyDescent="0.25">
      <c r="A36" s="50"/>
      <c r="B36" s="54"/>
      <c r="C36" s="50"/>
      <c r="D36" s="49"/>
      <c r="E36" s="58"/>
      <c r="F36" s="7"/>
      <c r="G36" s="7"/>
      <c r="H36" s="15"/>
      <c r="I36" s="49"/>
      <c r="J36" s="53"/>
      <c r="K36" s="15"/>
      <c r="L36" s="15"/>
      <c r="M36" s="15"/>
      <c r="N36" s="15"/>
      <c r="O36" s="15"/>
      <c r="P36" s="15"/>
    </row>
    <row r="37" spans="1:18" ht="15" customHeight="1" x14ac:dyDescent="0.25">
      <c r="A37" s="50">
        <v>21</v>
      </c>
      <c r="B37" s="55" t="s">
        <v>47</v>
      </c>
      <c r="C37" s="50" t="s">
        <v>39</v>
      </c>
      <c r="D37" s="49">
        <f>J37</f>
        <v>52622.321670735015</v>
      </c>
      <c r="E37" s="6"/>
      <c r="F37" s="6"/>
      <c r="G37" s="6"/>
      <c r="H37" s="14"/>
      <c r="I37" s="14"/>
      <c r="J37" s="49">
        <f>Q37*R37</f>
        <v>52622.321670735015</v>
      </c>
      <c r="K37" s="14"/>
      <c r="L37" s="14"/>
      <c r="M37" s="14"/>
      <c r="N37" s="14"/>
      <c r="O37" s="14"/>
      <c r="P37" s="14"/>
      <c r="Q37">
        <v>2000</v>
      </c>
      <c r="R37">
        <v>26.311160835367506</v>
      </c>
    </row>
    <row r="38" spans="1:18" ht="25.9" customHeight="1" x14ac:dyDescent="0.25">
      <c r="A38" s="50"/>
      <c r="B38" s="55"/>
      <c r="C38" s="50"/>
      <c r="D38" s="49"/>
      <c r="E38" s="7"/>
      <c r="F38" s="7"/>
      <c r="G38" s="7"/>
      <c r="H38" s="15"/>
      <c r="I38" s="15"/>
      <c r="J38" s="49"/>
      <c r="K38" s="15"/>
      <c r="L38" s="15"/>
      <c r="M38" s="15"/>
      <c r="N38" s="15"/>
      <c r="O38" s="15"/>
      <c r="P38" s="15"/>
    </row>
    <row r="39" spans="1:18" ht="15" customHeight="1" x14ac:dyDescent="0.25">
      <c r="A39" s="50">
        <v>22</v>
      </c>
      <c r="B39" s="59" t="s">
        <v>18</v>
      </c>
      <c r="C39" s="50" t="s">
        <v>39</v>
      </c>
      <c r="D39" s="49">
        <f>K39</f>
        <v>789.33482506102519</v>
      </c>
      <c r="E39" s="6"/>
      <c r="F39" s="6"/>
      <c r="G39" s="6"/>
      <c r="H39" s="14"/>
      <c r="I39" s="14"/>
      <c r="J39" s="14"/>
      <c r="K39" s="49">
        <f>Q39*R39</f>
        <v>789.33482506102519</v>
      </c>
      <c r="L39" s="14"/>
      <c r="M39" s="14"/>
      <c r="N39" s="14"/>
      <c r="O39" s="14"/>
      <c r="P39" s="14"/>
      <c r="Q39">
        <v>30</v>
      </c>
      <c r="R39">
        <v>26.311160835367506</v>
      </c>
    </row>
    <row r="40" spans="1:18" ht="33.75" customHeight="1" x14ac:dyDescent="0.25">
      <c r="A40" s="50"/>
      <c r="B40" s="60"/>
      <c r="C40" s="50"/>
      <c r="D40" s="49"/>
      <c r="E40" s="7"/>
      <c r="F40" s="7"/>
      <c r="G40" s="7"/>
      <c r="H40" s="15"/>
      <c r="I40" s="15"/>
      <c r="J40" s="15"/>
      <c r="K40" s="49"/>
      <c r="L40" s="15"/>
      <c r="M40" s="15"/>
      <c r="N40" s="15"/>
      <c r="O40" s="15"/>
      <c r="P40" s="15"/>
    </row>
    <row r="41" spans="1:18" ht="15" customHeight="1" x14ac:dyDescent="0.25">
      <c r="A41" s="50">
        <v>23</v>
      </c>
      <c r="B41" s="55" t="s">
        <v>48</v>
      </c>
      <c r="C41" s="50" t="s">
        <v>39</v>
      </c>
      <c r="D41" s="49">
        <f>K41</f>
        <v>5262.2321670735009</v>
      </c>
      <c r="E41" s="6"/>
      <c r="F41" s="6"/>
      <c r="G41" s="6"/>
      <c r="H41" s="14"/>
      <c r="I41" s="14"/>
      <c r="J41" s="14"/>
      <c r="K41" s="49">
        <f>Q41*R41</f>
        <v>5262.2321670735009</v>
      </c>
      <c r="L41" s="14"/>
      <c r="M41" s="14"/>
      <c r="N41" s="14"/>
      <c r="O41" s="14"/>
      <c r="P41" s="14"/>
      <c r="Q41">
        <v>200</v>
      </c>
      <c r="R41">
        <v>26.311160835367506</v>
      </c>
    </row>
    <row r="42" spans="1:18" ht="25.5" customHeight="1" x14ac:dyDescent="0.25">
      <c r="A42" s="50"/>
      <c r="B42" s="55"/>
      <c r="C42" s="50"/>
      <c r="D42" s="49"/>
      <c r="E42" s="7"/>
      <c r="F42" s="7"/>
      <c r="G42" s="7"/>
      <c r="H42" s="15"/>
      <c r="I42" s="15"/>
      <c r="J42" s="15"/>
      <c r="K42" s="49"/>
      <c r="L42" s="15"/>
      <c r="M42" s="15"/>
      <c r="N42" s="15"/>
      <c r="O42" s="15"/>
      <c r="P42" s="15"/>
    </row>
    <row r="43" spans="1:18" ht="15" customHeight="1" x14ac:dyDescent="0.25">
      <c r="A43" s="50">
        <v>24</v>
      </c>
      <c r="B43" s="59" t="s">
        <v>19</v>
      </c>
      <c r="C43" s="50" t="s">
        <v>39</v>
      </c>
      <c r="D43" s="49">
        <f>K43</f>
        <v>1315.5580417683752</v>
      </c>
      <c r="E43" s="6"/>
      <c r="F43" s="6"/>
      <c r="G43" s="6"/>
      <c r="H43" s="14"/>
      <c r="I43" s="14"/>
      <c r="J43" s="14"/>
      <c r="K43" s="49">
        <f>Q43*R43</f>
        <v>1315.5580417683752</v>
      </c>
      <c r="L43" s="14"/>
      <c r="M43" s="14"/>
      <c r="N43" s="14"/>
      <c r="O43" s="14"/>
      <c r="P43" s="14"/>
      <c r="Q43">
        <v>50</v>
      </c>
      <c r="R43">
        <v>26.311160835367506</v>
      </c>
    </row>
    <row r="44" spans="1:18" ht="42" customHeight="1" x14ac:dyDescent="0.25">
      <c r="A44" s="50"/>
      <c r="B44" s="60"/>
      <c r="C44" s="50"/>
      <c r="D44" s="49"/>
      <c r="E44" s="7"/>
      <c r="F44" s="7"/>
      <c r="G44" s="7"/>
      <c r="H44" s="15"/>
      <c r="I44" s="15"/>
      <c r="J44" s="15"/>
      <c r="K44" s="49"/>
      <c r="L44" s="15"/>
      <c r="M44" s="15"/>
      <c r="N44" s="15"/>
      <c r="O44" s="15"/>
      <c r="P44" s="15"/>
    </row>
    <row r="45" spans="1:18" ht="15" customHeight="1" x14ac:dyDescent="0.25">
      <c r="A45" s="50">
        <v>25</v>
      </c>
      <c r="B45" s="59" t="s">
        <v>20</v>
      </c>
      <c r="C45" s="50" t="s">
        <v>39</v>
      </c>
      <c r="D45" s="49">
        <f>K45</f>
        <v>1578.6696501220504</v>
      </c>
      <c r="E45" s="6"/>
      <c r="F45" s="6"/>
      <c r="G45" s="6"/>
      <c r="H45" s="14"/>
      <c r="I45" s="14"/>
      <c r="J45" s="14"/>
      <c r="K45" s="49">
        <f>Q45*R45</f>
        <v>1578.6696501220504</v>
      </c>
      <c r="L45" s="14"/>
      <c r="M45" s="14"/>
      <c r="N45" s="14"/>
      <c r="O45" s="14"/>
      <c r="P45" s="14"/>
      <c r="Q45">
        <v>60</v>
      </c>
      <c r="R45">
        <v>26.311160835367506</v>
      </c>
    </row>
    <row r="46" spans="1:18" ht="26.45" customHeight="1" x14ac:dyDescent="0.25">
      <c r="A46" s="50"/>
      <c r="B46" s="60"/>
      <c r="C46" s="50"/>
      <c r="D46" s="49"/>
      <c r="E46" s="7"/>
      <c r="F46" s="7"/>
      <c r="G46" s="7"/>
      <c r="H46" s="15"/>
      <c r="I46" s="15"/>
      <c r="J46" s="15"/>
      <c r="K46" s="49"/>
      <c r="L46" s="15"/>
      <c r="M46" s="15"/>
      <c r="N46" s="15"/>
      <c r="O46" s="15"/>
      <c r="P46" s="15"/>
    </row>
    <row r="47" spans="1:18" ht="15" customHeight="1" x14ac:dyDescent="0.25">
      <c r="A47" s="50">
        <v>26</v>
      </c>
      <c r="B47" s="61" t="s">
        <v>49</v>
      </c>
      <c r="C47" s="50" t="s">
        <v>39</v>
      </c>
      <c r="D47" s="49">
        <f>L47</f>
        <v>10261.352725793327</v>
      </c>
      <c r="E47" s="6"/>
      <c r="F47" s="6"/>
      <c r="G47" s="6"/>
      <c r="H47" s="14"/>
      <c r="I47" s="14"/>
      <c r="J47" s="14"/>
      <c r="K47" s="14"/>
      <c r="L47" s="49">
        <f>Q47*R47</f>
        <v>10261.352725793327</v>
      </c>
      <c r="M47" s="14"/>
      <c r="N47" s="14"/>
      <c r="O47" s="14"/>
      <c r="P47" s="14"/>
      <c r="Q47">
        <v>390</v>
      </c>
      <c r="R47">
        <v>26.311160835367506</v>
      </c>
    </row>
    <row r="48" spans="1:18" ht="18.600000000000001" customHeight="1" x14ac:dyDescent="0.25">
      <c r="A48" s="50"/>
      <c r="B48" s="61"/>
      <c r="C48" s="50"/>
      <c r="D48" s="49"/>
      <c r="E48" s="7"/>
      <c r="F48" s="7"/>
      <c r="G48" s="7"/>
      <c r="H48" s="15"/>
      <c r="I48" s="15"/>
      <c r="J48" s="15"/>
      <c r="K48" s="15"/>
      <c r="L48" s="49"/>
      <c r="M48" s="15"/>
      <c r="N48" s="15"/>
      <c r="O48" s="15"/>
      <c r="P48" s="15"/>
    </row>
    <row r="49" spans="1:18" ht="15" customHeight="1" x14ac:dyDescent="0.25">
      <c r="A49" s="50">
        <v>27</v>
      </c>
      <c r="B49" s="59" t="s">
        <v>21</v>
      </c>
      <c r="C49" s="50" t="s">
        <v>39</v>
      </c>
      <c r="D49" s="49">
        <f>K49+L49</f>
        <v>65777.902088418763</v>
      </c>
      <c r="E49" s="6"/>
      <c r="F49" s="6"/>
      <c r="G49" s="6"/>
      <c r="H49" s="14"/>
      <c r="I49" s="14"/>
      <c r="J49" s="52"/>
      <c r="K49" s="52">
        <f>500*R49</f>
        <v>13155.580417683754</v>
      </c>
      <c r="L49" s="52">
        <f>2000*R49</f>
        <v>52622.321670735015</v>
      </c>
      <c r="M49" s="14"/>
      <c r="N49" s="14"/>
      <c r="O49" s="14"/>
      <c r="P49" s="14"/>
      <c r="Q49">
        <v>2500</v>
      </c>
      <c r="R49">
        <v>26.311160835367506</v>
      </c>
    </row>
    <row r="50" spans="1:18" ht="15" customHeight="1" x14ac:dyDescent="0.25">
      <c r="A50" s="50"/>
      <c r="B50" s="60"/>
      <c r="C50" s="50"/>
      <c r="D50" s="49"/>
      <c r="E50" s="7"/>
      <c r="F50" s="7"/>
      <c r="G50" s="7"/>
      <c r="H50" s="15"/>
      <c r="I50" s="15"/>
      <c r="J50" s="53"/>
      <c r="K50" s="53"/>
      <c r="L50" s="53"/>
      <c r="M50" s="15"/>
      <c r="N50" s="15"/>
      <c r="O50" s="15"/>
      <c r="P50" s="15"/>
    </row>
    <row r="51" spans="1:18" ht="15" customHeight="1" x14ac:dyDescent="0.25">
      <c r="A51" s="50">
        <v>28</v>
      </c>
      <c r="B51" s="62" t="s">
        <v>22</v>
      </c>
      <c r="C51" s="50" t="s">
        <v>39</v>
      </c>
      <c r="D51" s="49">
        <f>M51</f>
        <v>789.33482506102519</v>
      </c>
      <c r="E51" s="6"/>
      <c r="F51" s="6"/>
      <c r="G51" s="6"/>
      <c r="H51" s="6"/>
      <c r="I51" s="14"/>
      <c r="J51" s="14"/>
      <c r="K51" s="14"/>
      <c r="L51" s="14"/>
      <c r="M51" s="49">
        <f>Q51*R51</f>
        <v>789.33482506102519</v>
      </c>
      <c r="N51" s="14"/>
      <c r="O51" s="14"/>
      <c r="P51" s="14"/>
      <c r="Q51">
        <v>30</v>
      </c>
      <c r="R51">
        <v>26.311160835367506</v>
      </c>
    </row>
    <row r="52" spans="1:18" ht="21" customHeight="1" x14ac:dyDescent="0.25">
      <c r="A52" s="50"/>
      <c r="B52" s="63"/>
      <c r="C52" s="50"/>
      <c r="D52" s="49"/>
      <c r="E52" s="7"/>
      <c r="F52" s="7"/>
      <c r="G52" s="7"/>
      <c r="H52" s="7"/>
      <c r="I52" s="15"/>
      <c r="J52" s="15"/>
      <c r="K52" s="15"/>
      <c r="L52" s="15"/>
      <c r="M52" s="49"/>
      <c r="N52" s="15"/>
      <c r="O52" s="15"/>
      <c r="P52" s="15"/>
    </row>
    <row r="53" spans="1:18" ht="28.5" customHeight="1" x14ac:dyDescent="0.25">
      <c r="A53" s="2">
        <v>29</v>
      </c>
      <c r="B53" s="22" t="s">
        <v>50</v>
      </c>
      <c r="C53" s="4" t="s">
        <v>39</v>
      </c>
      <c r="D53" s="11">
        <f>M53</f>
        <v>5262.2321670735009</v>
      </c>
      <c r="E53" s="10"/>
      <c r="F53" s="10"/>
      <c r="G53" s="10"/>
      <c r="H53" s="11"/>
      <c r="I53" s="11"/>
      <c r="J53" s="11"/>
      <c r="K53" s="11"/>
      <c r="L53" s="11"/>
      <c r="M53" s="13">
        <f>Q53*R53</f>
        <v>5262.2321670735009</v>
      </c>
      <c r="N53" s="11"/>
      <c r="O53" s="11"/>
      <c r="P53" s="11"/>
      <c r="Q53">
        <v>200</v>
      </c>
      <c r="R53">
        <v>26.311160835367506</v>
      </c>
    </row>
    <row r="54" spans="1:18" ht="46.9" customHeight="1" x14ac:dyDescent="0.25">
      <c r="A54" s="50">
        <v>30</v>
      </c>
      <c r="B54" s="51" t="s">
        <v>23</v>
      </c>
      <c r="C54" s="65" t="s">
        <v>39</v>
      </c>
      <c r="D54" s="52">
        <f>N54</f>
        <v>1052.4464334147003</v>
      </c>
      <c r="E54" s="56"/>
      <c r="F54" s="56"/>
      <c r="G54" s="56"/>
      <c r="H54" s="56"/>
      <c r="I54" s="49"/>
      <c r="J54" s="49"/>
      <c r="K54" s="49"/>
      <c r="L54" s="49"/>
      <c r="M54" s="49"/>
      <c r="N54" s="52">
        <f>Q54*R54</f>
        <v>1052.4464334147003</v>
      </c>
      <c r="O54" s="49"/>
      <c r="P54" s="49"/>
      <c r="Q54">
        <v>40</v>
      </c>
      <c r="R54">
        <v>26.311160835367506</v>
      </c>
    </row>
    <row r="55" spans="1:18" ht="15" hidden="1" customHeight="1" x14ac:dyDescent="0.25">
      <c r="A55" s="50"/>
      <c r="B55" s="51"/>
      <c r="C55" s="66"/>
      <c r="D55" s="64"/>
      <c r="E55" s="56"/>
      <c r="F55" s="56"/>
      <c r="G55" s="56"/>
      <c r="H55" s="56"/>
      <c r="I55" s="49"/>
      <c r="J55" s="49"/>
      <c r="K55" s="49"/>
      <c r="L55" s="49"/>
      <c r="M55" s="49"/>
      <c r="N55" s="64"/>
      <c r="O55" s="49"/>
      <c r="P55" s="49"/>
    </row>
    <row r="56" spans="1:18" ht="15" customHeight="1" x14ac:dyDescent="0.25">
      <c r="A56" s="50">
        <v>31</v>
      </c>
      <c r="B56" s="51" t="s">
        <v>24</v>
      </c>
      <c r="C56" s="50" t="s">
        <v>39</v>
      </c>
      <c r="D56" s="52">
        <f>N56+O56+P56</f>
        <v>1578.6696501220504</v>
      </c>
      <c r="E56" s="56"/>
      <c r="F56" s="56"/>
      <c r="G56" s="56"/>
      <c r="H56" s="56"/>
      <c r="I56" s="49"/>
      <c r="J56" s="49"/>
      <c r="K56" s="49"/>
      <c r="L56" s="49"/>
      <c r="M56" s="49"/>
      <c r="N56" s="49">
        <f>20*R56</f>
        <v>526.22321670735016</v>
      </c>
      <c r="O56" s="49">
        <f>20*R56</f>
        <v>526.22321670735016</v>
      </c>
      <c r="P56" s="49">
        <f>20*R56</f>
        <v>526.22321670735016</v>
      </c>
      <c r="Q56">
        <v>60</v>
      </c>
      <c r="R56">
        <v>26.311160835367506</v>
      </c>
    </row>
    <row r="57" spans="1:18" ht="21.6" customHeight="1" x14ac:dyDescent="0.25">
      <c r="A57" s="50"/>
      <c r="B57" s="51"/>
      <c r="C57" s="50"/>
      <c r="D57" s="53"/>
      <c r="E57" s="56"/>
      <c r="F57" s="56"/>
      <c r="G57" s="56"/>
      <c r="H57" s="56"/>
      <c r="I57" s="49"/>
      <c r="J57" s="49"/>
      <c r="K57" s="49"/>
      <c r="L57" s="49"/>
      <c r="M57" s="49"/>
      <c r="N57" s="49"/>
      <c r="O57" s="49"/>
      <c r="P57" s="49"/>
    </row>
    <row r="58" spans="1:18" ht="15" customHeight="1" x14ac:dyDescent="0.25">
      <c r="A58" s="50">
        <v>32</v>
      </c>
      <c r="B58" s="51" t="s">
        <v>25</v>
      </c>
      <c r="C58" s="50" t="s">
        <v>39</v>
      </c>
      <c r="D58" s="49">
        <v>21048</v>
      </c>
      <c r="E58" s="56"/>
      <c r="F58" s="56"/>
      <c r="G58" s="56"/>
      <c r="H58" s="56"/>
      <c r="I58" s="49"/>
      <c r="J58" s="52"/>
      <c r="K58" s="49"/>
      <c r="L58" s="49"/>
      <c r="M58" s="49"/>
      <c r="N58" s="49">
        <f>400*R58</f>
        <v>10524.464334147002</v>
      </c>
      <c r="O58" s="49">
        <f>400*R58</f>
        <v>10524.464334147002</v>
      </c>
      <c r="P58" s="49"/>
      <c r="Q58">
        <v>800</v>
      </c>
      <c r="R58">
        <v>26.311160835367506</v>
      </c>
    </row>
    <row r="59" spans="1:18" ht="25.9" customHeight="1" x14ac:dyDescent="0.25">
      <c r="A59" s="50"/>
      <c r="B59" s="51"/>
      <c r="C59" s="50"/>
      <c r="D59" s="49"/>
      <c r="E59" s="56"/>
      <c r="F59" s="56"/>
      <c r="G59" s="56"/>
      <c r="H59" s="56"/>
      <c r="I59" s="49"/>
      <c r="J59" s="53"/>
      <c r="K59" s="49"/>
      <c r="L59" s="49"/>
      <c r="M59" s="49"/>
      <c r="N59" s="49"/>
      <c r="O59" s="49"/>
      <c r="P59" s="49"/>
    </row>
    <row r="60" spans="1:18" ht="15" customHeight="1" x14ac:dyDescent="0.25">
      <c r="A60" s="50">
        <v>33</v>
      </c>
      <c r="B60" s="51" t="s">
        <v>26</v>
      </c>
      <c r="C60" s="50" t="s">
        <v>39</v>
      </c>
      <c r="D60" s="49">
        <f>P60</f>
        <v>52.622321670735012</v>
      </c>
      <c r="E60" s="56"/>
      <c r="F60" s="56"/>
      <c r="G60" s="56"/>
      <c r="H60" s="56"/>
      <c r="I60" s="49"/>
      <c r="J60" s="49"/>
      <c r="K60" s="49"/>
      <c r="L60" s="49"/>
      <c r="M60" s="49"/>
      <c r="N60" s="49"/>
      <c r="O60" s="49"/>
      <c r="P60" s="49">
        <f>Q60*R60</f>
        <v>52.622321670735012</v>
      </c>
      <c r="Q60">
        <v>2</v>
      </c>
      <c r="R60">
        <v>26.311160835367506</v>
      </c>
    </row>
    <row r="61" spans="1:18" ht="30.6" customHeight="1" x14ac:dyDescent="0.25">
      <c r="A61" s="50"/>
      <c r="B61" s="51"/>
      <c r="C61" s="50"/>
      <c r="D61" s="49"/>
      <c r="E61" s="56"/>
      <c r="F61" s="56"/>
      <c r="G61" s="56"/>
      <c r="H61" s="56"/>
      <c r="I61" s="49"/>
      <c r="J61" s="49"/>
      <c r="K61" s="49"/>
      <c r="L61" s="49"/>
      <c r="M61" s="49"/>
      <c r="N61" s="49"/>
      <c r="O61" s="49"/>
      <c r="P61" s="49"/>
    </row>
    <row r="62" spans="1:18" ht="15" customHeight="1" x14ac:dyDescent="0.25">
      <c r="A62" s="50">
        <v>34</v>
      </c>
      <c r="B62" s="51" t="s">
        <v>27</v>
      </c>
      <c r="C62" s="50" t="s">
        <v>39</v>
      </c>
      <c r="D62" s="49">
        <f>P62</f>
        <v>52.622321670735012</v>
      </c>
      <c r="E62" s="56"/>
      <c r="F62" s="56"/>
      <c r="G62" s="56"/>
      <c r="H62" s="56"/>
      <c r="I62" s="49"/>
      <c r="J62" s="49"/>
      <c r="K62" s="49"/>
      <c r="L62" s="49"/>
      <c r="M62" s="49"/>
      <c r="N62" s="49"/>
      <c r="O62" s="49"/>
      <c r="P62" s="49">
        <f>Q63*R63</f>
        <v>52.622321670735012</v>
      </c>
    </row>
    <row r="63" spans="1:18" ht="43.5" customHeight="1" x14ac:dyDescent="0.25">
      <c r="A63" s="50"/>
      <c r="B63" s="51"/>
      <c r="C63" s="50"/>
      <c r="D63" s="49"/>
      <c r="E63" s="56"/>
      <c r="F63" s="56"/>
      <c r="G63" s="56"/>
      <c r="H63" s="56"/>
      <c r="I63" s="49"/>
      <c r="J63" s="49"/>
      <c r="K63" s="49"/>
      <c r="L63" s="49"/>
      <c r="M63" s="49"/>
      <c r="N63" s="49"/>
      <c r="O63" s="49"/>
      <c r="P63" s="49"/>
      <c r="Q63">
        <v>2</v>
      </c>
      <c r="R63">
        <v>26.311160835367506</v>
      </c>
    </row>
    <row r="64" spans="1:18" ht="31.9" customHeight="1" x14ac:dyDescent="0.25">
      <c r="A64" s="8">
        <v>35</v>
      </c>
      <c r="B64" s="9" t="s">
        <v>28</v>
      </c>
      <c r="C64" s="8" t="s">
        <v>39</v>
      </c>
      <c r="D64" s="13">
        <f>O64</f>
        <v>394.66741253051259</v>
      </c>
      <c r="E64" s="12"/>
      <c r="F64" s="12"/>
      <c r="G64" s="12"/>
      <c r="H64" s="12"/>
      <c r="I64" s="13"/>
      <c r="J64" s="13"/>
      <c r="K64" s="13"/>
      <c r="L64" s="13"/>
      <c r="M64" s="13"/>
      <c r="N64" s="13"/>
      <c r="O64" s="13">
        <f>Q64*R64</f>
        <v>394.66741253051259</v>
      </c>
      <c r="P64" s="13"/>
      <c r="Q64">
        <v>15</v>
      </c>
      <c r="R64">
        <v>26.311160835367506</v>
      </c>
    </row>
    <row r="65" spans="1:18" ht="57" customHeight="1" x14ac:dyDescent="0.25">
      <c r="A65" s="50">
        <v>36</v>
      </c>
      <c r="B65" s="51" t="s">
        <v>29</v>
      </c>
      <c r="C65" s="50" t="s">
        <v>39</v>
      </c>
      <c r="D65" s="49">
        <f>P65</f>
        <v>526.22321670735016</v>
      </c>
      <c r="E65" s="56"/>
      <c r="F65" s="56"/>
      <c r="G65" s="56"/>
      <c r="H65" s="56"/>
      <c r="I65" s="49"/>
      <c r="J65" s="49"/>
      <c r="K65" s="49"/>
      <c r="L65" s="49"/>
      <c r="M65" s="49"/>
      <c r="N65" s="49"/>
      <c r="O65" s="49"/>
      <c r="P65" s="49">
        <f>Q65*R65</f>
        <v>526.22321670735016</v>
      </c>
      <c r="Q65">
        <v>20</v>
      </c>
      <c r="R65">
        <v>26.311160835367506</v>
      </c>
    </row>
    <row r="66" spans="1:18" ht="15" hidden="1" customHeight="1" x14ac:dyDescent="0.25">
      <c r="A66" s="50"/>
      <c r="B66" s="51"/>
      <c r="C66" s="50"/>
      <c r="D66" s="49"/>
      <c r="E66" s="56"/>
      <c r="F66" s="56"/>
      <c r="G66" s="56"/>
      <c r="H66" s="56"/>
      <c r="I66" s="49"/>
      <c r="J66" s="49"/>
      <c r="K66" s="49"/>
      <c r="L66" s="49"/>
      <c r="M66" s="49"/>
      <c r="N66" s="49"/>
      <c r="O66" s="49"/>
      <c r="P66" s="49"/>
    </row>
    <row r="67" spans="1:18" ht="15" customHeight="1" x14ac:dyDescent="0.25">
      <c r="A67" s="50">
        <v>37</v>
      </c>
      <c r="B67" s="51" t="s">
        <v>30</v>
      </c>
      <c r="C67" s="50" t="s">
        <v>39</v>
      </c>
      <c r="D67" s="49">
        <v>0</v>
      </c>
      <c r="E67" s="49" t="s">
        <v>40</v>
      </c>
      <c r="F67" s="49">
        <v>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</row>
    <row r="68" spans="1:18" ht="44.45" customHeight="1" x14ac:dyDescent="0.25">
      <c r="A68" s="50"/>
      <c r="B68" s="51"/>
      <c r="C68" s="50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</row>
    <row r="69" spans="1:18" ht="15" customHeight="1" x14ac:dyDescent="0.25">
      <c r="A69" s="50">
        <v>38</v>
      </c>
      <c r="B69" s="51" t="s">
        <v>31</v>
      </c>
      <c r="C69" s="50" t="s">
        <v>39</v>
      </c>
      <c r="D69" s="49">
        <f>395*4</f>
        <v>1580</v>
      </c>
      <c r="E69" s="49"/>
      <c r="F69" s="49"/>
      <c r="G69" s="49">
        <f>15*R69</f>
        <v>394.66741253051259</v>
      </c>
      <c r="H69" s="49"/>
      <c r="I69" s="49"/>
      <c r="J69" s="49"/>
      <c r="K69" s="49">
        <v>395</v>
      </c>
      <c r="L69" s="49"/>
      <c r="M69" s="49">
        <v>395</v>
      </c>
      <c r="N69" s="49"/>
      <c r="O69" s="49">
        <v>395</v>
      </c>
      <c r="P69" s="49"/>
      <c r="Q69">
        <v>60</v>
      </c>
      <c r="R69">
        <v>26.311160835367506</v>
      </c>
    </row>
    <row r="70" spans="1:18" ht="20.45" customHeight="1" x14ac:dyDescent="0.25">
      <c r="A70" s="50"/>
      <c r="B70" s="51"/>
      <c r="C70" s="50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</row>
    <row r="71" spans="1:18" ht="54" customHeight="1" x14ac:dyDescent="0.25">
      <c r="A71" s="25">
        <v>39</v>
      </c>
      <c r="B71" s="5" t="s">
        <v>32</v>
      </c>
      <c r="C71" s="4" t="s">
        <v>39</v>
      </c>
      <c r="D71" s="11">
        <f>P71</f>
        <v>789.33482506102519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3">
        <f>Q71*R71</f>
        <v>789.33482506102519</v>
      </c>
      <c r="Q71">
        <v>30</v>
      </c>
      <c r="R71">
        <v>26.311160835367506</v>
      </c>
    </row>
    <row r="72" spans="1:18" ht="32.450000000000003" customHeight="1" x14ac:dyDescent="0.25">
      <c r="A72" s="25">
        <v>40</v>
      </c>
      <c r="B72" s="5" t="s">
        <v>33</v>
      </c>
      <c r="C72" s="4" t="s">
        <v>39</v>
      </c>
      <c r="D72" s="11">
        <f>O72</f>
        <v>2368.0044751830756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f>Q72*R72</f>
        <v>2368.0044751830756</v>
      </c>
      <c r="P72" s="11"/>
      <c r="Q72">
        <v>90</v>
      </c>
      <c r="R72">
        <v>26.311160835367506</v>
      </c>
    </row>
    <row r="73" spans="1:18" ht="43.9" customHeight="1" x14ac:dyDescent="0.25">
      <c r="A73" s="50">
        <v>41</v>
      </c>
      <c r="B73" s="51" t="s">
        <v>34</v>
      </c>
      <c r="C73" s="50" t="s">
        <v>39</v>
      </c>
      <c r="D73" s="49">
        <f>P73</f>
        <v>657.77902088418762</v>
      </c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>
        <f>Q73*R73</f>
        <v>657.77902088418762</v>
      </c>
      <c r="Q73">
        <v>25</v>
      </c>
      <c r="R73">
        <v>26.311160835367506</v>
      </c>
    </row>
    <row r="74" spans="1:18" ht="15" hidden="1" customHeight="1" x14ac:dyDescent="0.25">
      <c r="A74" s="50"/>
      <c r="B74" s="51"/>
      <c r="C74" s="50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</row>
    <row r="75" spans="1:18" ht="15" customHeight="1" x14ac:dyDescent="0.25">
      <c r="A75" s="50">
        <v>42</v>
      </c>
      <c r="B75" s="51" t="s">
        <v>35</v>
      </c>
      <c r="C75" s="50" t="s">
        <v>39</v>
      </c>
      <c r="D75" s="49">
        <v>97063</v>
      </c>
      <c r="E75" s="49">
        <v>8088</v>
      </c>
      <c r="F75" s="49">
        <v>8088</v>
      </c>
      <c r="G75" s="49">
        <v>8088</v>
      </c>
      <c r="H75" s="49">
        <v>8088</v>
      </c>
      <c r="I75" s="49">
        <v>8088</v>
      </c>
      <c r="J75" s="49">
        <v>8088</v>
      </c>
      <c r="K75" s="49">
        <v>8088</v>
      </c>
      <c r="L75" s="49">
        <v>8088</v>
      </c>
      <c r="M75" s="49">
        <v>8088</v>
      </c>
      <c r="N75" s="49">
        <v>8088</v>
      </c>
      <c r="O75" s="49">
        <v>8088</v>
      </c>
      <c r="P75" s="49">
        <v>8088</v>
      </c>
    </row>
    <row r="76" spans="1:18" ht="20.45" customHeight="1" x14ac:dyDescent="0.25">
      <c r="A76" s="50"/>
      <c r="B76" s="51"/>
      <c r="C76" s="50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>
        <f>SUM(Q6:Q75)</f>
        <v>8988</v>
      </c>
    </row>
    <row r="77" spans="1:18" ht="21" customHeight="1" x14ac:dyDescent="0.25">
      <c r="A77" s="31">
        <v>43</v>
      </c>
      <c r="B77" s="5" t="s">
        <v>36</v>
      </c>
      <c r="C77" s="4" t="s">
        <v>39</v>
      </c>
      <c r="D77" s="11">
        <f>C97*Q77</f>
        <v>151552.28641171684</v>
      </c>
      <c r="E77" s="11">
        <v>12629</v>
      </c>
      <c r="F77" s="28">
        <v>12629</v>
      </c>
      <c r="G77" s="28">
        <v>12629</v>
      </c>
      <c r="H77" s="28">
        <v>12629</v>
      </c>
      <c r="I77" s="28">
        <v>12629</v>
      </c>
      <c r="J77" s="28">
        <v>12629</v>
      </c>
      <c r="K77" s="28">
        <v>12629</v>
      </c>
      <c r="L77" s="28">
        <v>12629</v>
      </c>
      <c r="M77" s="28">
        <v>12629</v>
      </c>
      <c r="N77" s="28">
        <v>12629</v>
      </c>
      <c r="O77" s="28">
        <v>12629</v>
      </c>
      <c r="P77" s="28">
        <v>12629</v>
      </c>
      <c r="Q77" s="32">
        <v>5760</v>
      </c>
    </row>
    <row r="78" spans="1:18" ht="22.15" hidden="1" customHeight="1" x14ac:dyDescent="0.25">
      <c r="A78" s="3"/>
      <c r="B78" s="5"/>
      <c r="C78" s="4"/>
      <c r="D78" s="11">
        <f>SUM(D6:D77)</f>
        <v>485100.40168158396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</row>
    <row r="79" spans="1:18" x14ac:dyDescent="0.25">
      <c r="A79" s="3"/>
      <c r="B79" s="67" t="s">
        <v>37</v>
      </c>
      <c r="C79" s="50" t="s">
        <v>39</v>
      </c>
      <c r="D79" s="56">
        <f>D6+D8+D10+D12+D14+D16+D17+D18+D19+D21+D23+D25+D27+D29+D30+D31+D32+D33+D34+D35+D37+D39+D41+D43+D45+D47+D49+D51+D53+D54+D56+D58+D60+D62+D64+D65+D67+D69+D71+D72+D73+D75+D77</f>
        <v>485100.40168158396</v>
      </c>
      <c r="E79" s="56">
        <f>E77+E75+E12+E10+E8+E6</f>
        <v>23926.961621914837</v>
      </c>
      <c r="F79" s="56">
        <f>F77+F75+F17+F16+F14</f>
        <v>28084.125033902899</v>
      </c>
      <c r="G79" s="56">
        <f>G77+G75+G69+G23+G21+G19+G18</f>
        <v>30373.196026579873</v>
      </c>
      <c r="H79" s="56">
        <f>H77+H75+H33+H31+H27+H25</f>
        <v>33083.245592622727</v>
      </c>
      <c r="I79" s="56">
        <f>I77+I75+I35+I32+I30+I29</f>
        <v>45975.714401952806</v>
      </c>
      <c r="J79" s="56">
        <f>J77+J75+J37+J34</f>
        <v>78601.553837808518</v>
      </c>
      <c r="K79" s="56">
        <f>K77+K75+K69+K49+K45+K43+K41+K39</f>
        <v>43213.375101708705</v>
      </c>
      <c r="L79" s="56">
        <f>L77+L75+L49+L47</f>
        <v>83600.674396528353</v>
      </c>
      <c r="M79" s="56">
        <f>M77+M75+M69+M53+M51</f>
        <v>27163.566992134525</v>
      </c>
      <c r="N79" s="56">
        <f>N77+N75+N58+N56+N54</f>
        <v>32820.13398426905</v>
      </c>
      <c r="O79" s="56">
        <f>O77+O75+O72+O69+O64+O58+O56</f>
        <v>34925.359438567939</v>
      </c>
      <c r="P79" s="56">
        <v>23332</v>
      </c>
      <c r="Q79" s="23">
        <f>E79+F79+G79+H79+I79+J79+K79+L79+M79+N79+O79+P79</f>
        <v>485099.90642799018</v>
      </c>
    </row>
    <row r="80" spans="1:18" ht="10.9" customHeight="1" x14ac:dyDescent="0.25">
      <c r="A80" s="3"/>
      <c r="B80" s="67"/>
      <c r="C80" s="50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</row>
    <row r="81" spans="1:16" ht="10.9" customHeight="1" x14ac:dyDescent="0.25">
      <c r="A81" s="33"/>
      <c r="B81" s="34"/>
      <c r="C81" s="35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</row>
    <row r="82" spans="1:16" ht="10.9" customHeight="1" x14ac:dyDescent="0.25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</row>
    <row r="84" spans="1:16" x14ac:dyDescent="0.25">
      <c r="D84" s="23"/>
    </row>
    <row r="86" spans="1:16" x14ac:dyDescent="0.25">
      <c r="C86">
        <v>388037</v>
      </c>
      <c r="D86" t="s">
        <v>53</v>
      </c>
      <c r="E86">
        <v>14748</v>
      </c>
    </row>
    <row r="88" spans="1:16" x14ac:dyDescent="0.25">
      <c r="C88">
        <v>207327</v>
      </c>
      <c r="D88">
        <f>C88/8988</f>
        <v>23.067089452603472</v>
      </c>
    </row>
    <row r="91" spans="1:16" x14ac:dyDescent="0.25">
      <c r="B91" t="s">
        <v>54</v>
      </c>
    </row>
    <row r="93" spans="1:16" x14ac:dyDescent="0.25">
      <c r="B93" t="s">
        <v>55</v>
      </c>
    </row>
    <row r="95" spans="1:16" x14ac:dyDescent="0.25">
      <c r="B95" t="s">
        <v>56</v>
      </c>
    </row>
    <row r="97" spans="2:3" x14ac:dyDescent="0.25">
      <c r="B97" t="s">
        <v>57</v>
      </c>
      <c r="C97">
        <f>C86/E86</f>
        <v>26.311160835367506</v>
      </c>
    </row>
    <row r="99" spans="2:3" x14ac:dyDescent="0.25">
      <c r="B99" t="s">
        <v>58</v>
      </c>
    </row>
  </sheetData>
  <mergeCells count="390">
    <mergeCell ref="B79:B80"/>
    <mergeCell ref="C79:C80"/>
    <mergeCell ref="D79:D80"/>
    <mergeCell ref="E79:E80"/>
    <mergeCell ref="F79:F80"/>
    <mergeCell ref="N75:N76"/>
    <mergeCell ref="O75:O76"/>
    <mergeCell ref="P75:P76"/>
    <mergeCell ref="L79:L80"/>
    <mergeCell ref="M79:M80"/>
    <mergeCell ref="N79:N80"/>
    <mergeCell ref="O79:O80"/>
    <mergeCell ref="P79:P80"/>
    <mergeCell ref="G79:G80"/>
    <mergeCell ref="H79:H80"/>
    <mergeCell ref="I79:I80"/>
    <mergeCell ref="J79:J80"/>
    <mergeCell ref="K79:K80"/>
    <mergeCell ref="P73:P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A73:A74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P67:P68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O69:O70"/>
    <mergeCell ref="P69:P70"/>
    <mergeCell ref="K73:K74"/>
    <mergeCell ref="L73:L74"/>
    <mergeCell ref="M73:M74"/>
    <mergeCell ref="N73:N74"/>
    <mergeCell ref="O73:O74"/>
    <mergeCell ref="P65:P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K65:K66"/>
    <mergeCell ref="L65:L66"/>
    <mergeCell ref="M65:M66"/>
    <mergeCell ref="N60:N61"/>
    <mergeCell ref="A60:A61"/>
    <mergeCell ref="B60:B61"/>
    <mergeCell ref="E60:E61"/>
    <mergeCell ref="F60:F61"/>
    <mergeCell ref="G60:G61"/>
    <mergeCell ref="N65:N66"/>
    <mergeCell ref="O65:O66"/>
    <mergeCell ref="F65:F66"/>
    <mergeCell ref="G65:G66"/>
    <mergeCell ref="H65:H66"/>
    <mergeCell ref="I65:I66"/>
    <mergeCell ref="J65:J66"/>
    <mergeCell ref="A65:A66"/>
    <mergeCell ref="B65:B66"/>
    <mergeCell ref="C65:C66"/>
    <mergeCell ref="D65:D66"/>
    <mergeCell ref="E65:E66"/>
    <mergeCell ref="L60:L61"/>
    <mergeCell ref="A62:A63"/>
    <mergeCell ref="B62:B63"/>
    <mergeCell ref="E62:E63"/>
    <mergeCell ref="F62:F63"/>
    <mergeCell ref="G62:G63"/>
    <mergeCell ref="C62:C63"/>
    <mergeCell ref="D62:D63"/>
    <mergeCell ref="M60:M61"/>
    <mergeCell ref="H62:H63"/>
    <mergeCell ref="I62:I63"/>
    <mergeCell ref="J62:J63"/>
    <mergeCell ref="K62:K63"/>
    <mergeCell ref="L62:L63"/>
    <mergeCell ref="M62:M63"/>
    <mergeCell ref="I60:I61"/>
    <mergeCell ref="J60:J61"/>
    <mergeCell ref="K60:K61"/>
    <mergeCell ref="N62:N63"/>
    <mergeCell ref="O62:O63"/>
    <mergeCell ref="P62:P63"/>
    <mergeCell ref="C60:C61"/>
    <mergeCell ref="D60:D61"/>
    <mergeCell ref="N54:N55"/>
    <mergeCell ref="O54:O55"/>
    <mergeCell ref="P54:P55"/>
    <mergeCell ref="C56:C57"/>
    <mergeCell ref="C54:C55"/>
    <mergeCell ref="D54:D55"/>
    <mergeCell ref="D56:D57"/>
    <mergeCell ref="M56:M57"/>
    <mergeCell ref="N56:N57"/>
    <mergeCell ref="O56:O57"/>
    <mergeCell ref="P56:P57"/>
    <mergeCell ref="H56:H57"/>
    <mergeCell ref="I56:I57"/>
    <mergeCell ref="J56:J57"/>
    <mergeCell ref="K56:K57"/>
    <mergeCell ref="L56:L57"/>
    <mergeCell ref="O60:O61"/>
    <mergeCell ref="P60:P61"/>
    <mergeCell ref="H60:H61"/>
    <mergeCell ref="A56:A57"/>
    <mergeCell ref="B56:B57"/>
    <mergeCell ref="E56:E57"/>
    <mergeCell ref="F56:F57"/>
    <mergeCell ref="G56:G57"/>
    <mergeCell ref="M58:M59"/>
    <mergeCell ref="N58:N59"/>
    <mergeCell ref="O58:O59"/>
    <mergeCell ref="P58:P59"/>
    <mergeCell ref="A58:A59"/>
    <mergeCell ref="B58:B59"/>
    <mergeCell ref="E58:E59"/>
    <mergeCell ref="F58:F59"/>
    <mergeCell ref="G58:G59"/>
    <mergeCell ref="H58:H59"/>
    <mergeCell ref="I58:I59"/>
    <mergeCell ref="J58:J59"/>
    <mergeCell ref="K58:K59"/>
    <mergeCell ref="L58:L59"/>
    <mergeCell ref="C58:C59"/>
    <mergeCell ref="D58:D59"/>
    <mergeCell ref="A51:A52"/>
    <mergeCell ref="B51:B52"/>
    <mergeCell ref="M51:M52"/>
    <mergeCell ref="C51:C52"/>
    <mergeCell ref="D51:D52"/>
    <mergeCell ref="H54:H55"/>
    <mergeCell ref="I54:I55"/>
    <mergeCell ref="J54:J55"/>
    <mergeCell ref="K54:K55"/>
    <mergeCell ref="L54:L55"/>
    <mergeCell ref="M54:M55"/>
    <mergeCell ref="A54:A55"/>
    <mergeCell ref="B54:B55"/>
    <mergeCell ref="E54:E55"/>
    <mergeCell ref="F54:F55"/>
    <mergeCell ref="G54:G55"/>
    <mergeCell ref="A47:A48"/>
    <mergeCell ref="B47:B48"/>
    <mergeCell ref="L47:L48"/>
    <mergeCell ref="C47:C48"/>
    <mergeCell ref="D47:D48"/>
    <mergeCell ref="A49:A50"/>
    <mergeCell ref="B49:B50"/>
    <mergeCell ref="L49:L50"/>
    <mergeCell ref="C49:C50"/>
    <mergeCell ref="D49:D50"/>
    <mergeCell ref="J49:J50"/>
    <mergeCell ref="K49:K50"/>
    <mergeCell ref="A43:A44"/>
    <mergeCell ref="B43:B44"/>
    <mergeCell ref="K43:K44"/>
    <mergeCell ref="C43:C44"/>
    <mergeCell ref="D43:D44"/>
    <mergeCell ref="A45:A46"/>
    <mergeCell ref="B45:B46"/>
    <mergeCell ref="K45:K46"/>
    <mergeCell ref="C45:C46"/>
    <mergeCell ref="D45:D46"/>
    <mergeCell ref="A39:A40"/>
    <mergeCell ref="B39:B40"/>
    <mergeCell ref="K39:K40"/>
    <mergeCell ref="C39:C40"/>
    <mergeCell ref="D39:D40"/>
    <mergeCell ref="A41:A42"/>
    <mergeCell ref="B41:B42"/>
    <mergeCell ref="K41:K42"/>
    <mergeCell ref="C41:C42"/>
    <mergeCell ref="D41:D42"/>
    <mergeCell ref="I35:I36"/>
    <mergeCell ref="A35:A36"/>
    <mergeCell ref="B35:B36"/>
    <mergeCell ref="N27:N28"/>
    <mergeCell ref="C35:C36"/>
    <mergeCell ref="C37:C38"/>
    <mergeCell ref="D35:D36"/>
    <mergeCell ref="D37:D38"/>
    <mergeCell ref="A37:A38"/>
    <mergeCell ref="B37:B38"/>
    <mergeCell ref="J37:J38"/>
    <mergeCell ref="J35:J36"/>
    <mergeCell ref="E35:E36"/>
    <mergeCell ref="O27:O28"/>
    <mergeCell ref="P27:P28"/>
    <mergeCell ref="N25:N26"/>
    <mergeCell ref="O25:O26"/>
    <mergeCell ref="P25:P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3:N24"/>
    <mergeCell ref="O23:O24"/>
    <mergeCell ref="P23:P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K25:K26"/>
    <mergeCell ref="L25:L26"/>
    <mergeCell ref="M25:M26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19:J20"/>
    <mergeCell ref="K19:K20"/>
    <mergeCell ref="L19:L20"/>
    <mergeCell ref="M19:M20"/>
    <mergeCell ref="F19:F20"/>
    <mergeCell ref="G19:G20"/>
    <mergeCell ref="H19:H20"/>
    <mergeCell ref="I19:I20"/>
    <mergeCell ref="J23:J24"/>
    <mergeCell ref="K23:K24"/>
    <mergeCell ref="L23:L24"/>
    <mergeCell ref="M23:M24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19:A20"/>
    <mergeCell ref="B19:B20"/>
    <mergeCell ref="C19:C20"/>
    <mergeCell ref="D19:D20"/>
    <mergeCell ref="E19:E20"/>
    <mergeCell ref="J14:J15"/>
    <mergeCell ref="K14:K15"/>
    <mergeCell ref="L14:L15"/>
    <mergeCell ref="M14:M15"/>
    <mergeCell ref="N14:N15"/>
    <mergeCell ref="O14:O15"/>
    <mergeCell ref="P14:P15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H12:H13"/>
    <mergeCell ref="I12:I13"/>
    <mergeCell ref="P8:P9"/>
    <mergeCell ref="J10:J11"/>
    <mergeCell ref="K10:K11"/>
    <mergeCell ref="L10:L11"/>
    <mergeCell ref="M10:M11"/>
    <mergeCell ref="N10:N11"/>
    <mergeCell ref="O10:O11"/>
    <mergeCell ref="P10:P11"/>
    <mergeCell ref="J8:J9"/>
    <mergeCell ref="K8:K9"/>
    <mergeCell ref="L8:L9"/>
    <mergeCell ref="M8:M9"/>
    <mergeCell ref="N8:N9"/>
    <mergeCell ref="O8:O9"/>
    <mergeCell ref="J12:J13"/>
    <mergeCell ref="K12:K13"/>
    <mergeCell ref="L12:L13"/>
    <mergeCell ref="M12:M13"/>
    <mergeCell ref="N12:N13"/>
    <mergeCell ref="O12:O13"/>
    <mergeCell ref="P12:P13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2:F2"/>
    <mergeCell ref="A3:A4"/>
    <mergeCell ref="B3:B4"/>
    <mergeCell ref="C3:C4"/>
    <mergeCell ref="D3:D4"/>
    <mergeCell ref="E3:P3"/>
    <mergeCell ref="P6:P7"/>
    <mergeCell ref="F6:F7"/>
    <mergeCell ref="G6:G7"/>
    <mergeCell ref="H6:H7"/>
    <mergeCell ref="K6:K7"/>
    <mergeCell ref="L6:L7"/>
    <mergeCell ref="M6:M7"/>
    <mergeCell ref="N6:N7"/>
    <mergeCell ref="O6:O7"/>
    <mergeCell ref="I6:I7"/>
    <mergeCell ref="J6:J7"/>
    <mergeCell ref="A6:A7"/>
    <mergeCell ref="B6:B7"/>
    <mergeCell ref="C6:C7"/>
    <mergeCell ref="D6:D7"/>
    <mergeCell ref="E6:E7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2014-02-03T12:05:01Z</cp:lastPrinted>
  <dcterms:created xsi:type="dcterms:W3CDTF">2012-10-31T17:43:52Z</dcterms:created>
  <dcterms:modified xsi:type="dcterms:W3CDTF">2014-02-03T12:19:45Z</dcterms:modified>
</cp:coreProperties>
</file>